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0" windowWidth="12120" windowHeight="8580" activeTab="0"/>
  </bookViews>
  <sheets>
    <sheet name="Diary" sheetId="1" r:id="rId1"/>
    <sheet name="Average Interest" sheetId="2" r:id="rId2"/>
    <sheet name="Planning" sheetId="3" r:id="rId3"/>
    <sheet name="Targetting" sheetId="4" r:id="rId4"/>
    <sheet name="Regular Outgoings" sheetId="5" r:id="rId5"/>
  </sheets>
  <definedNames>
    <definedName name="_xlnm.Print_Area" localSheetId="1">'Average Interest'!$A$1:$E$12</definedName>
    <definedName name="_xlnm.Print_Area" localSheetId="0">'Diary'!$A$20:$G$100</definedName>
    <definedName name="_xlnm.Print_Area" localSheetId="2">'Planning'!$A$1:$E$13</definedName>
    <definedName name="_xlnm.Print_Area" localSheetId="4">'Regular Outgoings'!$A$1:$H$16</definedName>
    <definedName name="_xlnm.Print_Area" localSheetId="3">'Targetting'!$A$1:$E$13</definedName>
  </definedNames>
  <calcPr fullCalcOnLoad="1"/>
</workbook>
</file>

<file path=xl/sharedStrings.xml><?xml version="1.0" encoding="utf-8"?>
<sst xmlns="http://schemas.openxmlformats.org/spreadsheetml/2006/main" count="298" uniqueCount="129">
  <si>
    <t>Date:</t>
  </si>
  <si>
    <t>Transaction description:</t>
  </si>
  <si>
    <t>Type:</t>
  </si>
  <si>
    <t>Credit:</t>
  </si>
  <si>
    <t>Debit:</t>
  </si>
  <si>
    <t>Balance:</t>
  </si>
  <si>
    <t>Brought forward</t>
  </si>
  <si>
    <t>o</t>
  </si>
  <si>
    <t xml:space="preserve"> </t>
  </si>
  <si>
    <t>d/d</t>
  </si>
  <si>
    <t>s/or</t>
  </si>
  <si>
    <t>Savings</t>
  </si>
  <si>
    <t>Source:</t>
  </si>
  <si>
    <t>Savings:</t>
  </si>
  <si>
    <t>Premium Bonds</t>
  </si>
  <si>
    <t>Property:</t>
  </si>
  <si>
    <t>Mortgage owed:</t>
  </si>
  <si>
    <t>Possessions:</t>
  </si>
  <si>
    <t>Endowment:</t>
  </si>
  <si>
    <t>card</t>
  </si>
  <si>
    <t>Cash Withdrawal</t>
  </si>
  <si>
    <t>chq</t>
  </si>
  <si>
    <t>Rate:</t>
  </si>
  <si>
    <t>Total:</t>
  </si>
  <si>
    <t>Interest Calculation:</t>
  </si>
  <si>
    <t>Account:</t>
  </si>
  <si>
    <t>Interest:</t>
  </si>
  <si>
    <t>Deposit</t>
  </si>
  <si>
    <t>bacs</t>
  </si>
  <si>
    <t>Priority:</t>
  </si>
  <si>
    <t>Description:</t>
  </si>
  <si>
    <t>Amount:</t>
  </si>
  <si>
    <t>When:</t>
  </si>
  <si>
    <t>Done?</t>
  </si>
  <si>
    <t>Average Rate (Net):</t>
  </si>
  <si>
    <t>Monthly Savings (Coventry BS)</t>
  </si>
  <si>
    <t>Yes</t>
  </si>
  <si>
    <t>NOW!!</t>
  </si>
  <si>
    <t>Withdrawal</t>
  </si>
  <si>
    <t>2nd</t>
  </si>
  <si>
    <t>3rd</t>
  </si>
  <si>
    <t>4th</t>
  </si>
  <si>
    <t>6th</t>
  </si>
  <si>
    <t>10th</t>
  </si>
  <si>
    <t>Desc:</t>
  </si>
  <si>
    <t>Bill</t>
  </si>
  <si>
    <t>Regular Monthly Outgoings:</t>
  </si>
  <si>
    <t>Forthcoming events:</t>
  </si>
  <si>
    <t>Month:</t>
  </si>
  <si>
    <t>Event:</t>
  </si>
  <si>
    <t>Value:</t>
  </si>
  <si>
    <t>Salary save</t>
  </si>
  <si>
    <t>Yes, mid June</t>
  </si>
  <si>
    <t>Bills:</t>
  </si>
  <si>
    <t>Savings (Net):</t>
  </si>
  <si>
    <t>Credit Card @3.5%:</t>
  </si>
  <si>
    <t>10.10.00</t>
  </si>
  <si>
    <t>Increase pension contributions to 20%</t>
  </si>
  <si>
    <t xml:space="preserve">Extra £40 </t>
  </si>
  <si>
    <t>12th</t>
  </si>
  <si>
    <t>Cheque to Nationwide Credit Card</t>
  </si>
  <si>
    <t>Cash credit</t>
  </si>
  <si>
    <t>Shares:</t>
  </si>
  <si>
    <t>Reviewed 29.07.01</t>
  </si>
  <si>
    <t>End August</t>
  </si>
  <si>
    <t>Claim Cashback from Mobile phone company.</t>
  </si>
  <si>
    <t>Buy Premium Bonds.</t>
  </si>
  <si>
    <t>Autumn 01</t>
  </si>
  <si>
    <t>01.08.01</t>
  </si>
  <si>
    <t>After 6.4.01</t>
  </si>
  <si>
    <t>Open Goodbank Credit Card - v. low rate for 6 mths</t>
  </si>
  <si>
    <t>Transfer TESSA to National BS.</t>
  </si>
  <si>
    <t>Open account with Newchester BS</t>
  </si>
  <si>
    <t>Change YorkTown Account for better rate</t>
  </si>
  <si>
    <t>Mini Cash ISA allowance (SmallArea BS)</t>
  </si>
  <si>
    <t>Not yet!!</t>
  </si>
  <si>
    <t>Yes, 12.10.00</t>
  </si>
  <si>
    <t>2000 left</t>
  </si>
  <si>
    <t>Interest received</t>
  </si>
  <si>
    <t>Personal Pension (Eagle&amp;Gentle)</t>
  </si>
  <si>
    <t>Monthly Savings (SmallArea BS)</t>
  </si>
  <si>
    <t>Monthly Savings (BigTown BS)</t>
  </si>
  <si>
    <t>Council Tax (Central City Council)</t>
  </si>
  <si>
    <t>Water Rates (Wet Water)</t>
  </si>
  <si>
    <t>Monthly Savings (National BS)</t>
  </si>
  <si>
    <t>Mortgage (Pleasant Land BS)</t>
  </si>
  <si>
    <t>Endowment (Normal Mutual Life)</t>
  </si>
  <si>
    <t>Monthly Savings (Normal Mutual Tracker ISA)</t>
  </si>
  <si>
    <t>Status (End July)</t>
  </si>
  <si>
    <t>National Current Account (68888888)</t>
  </si>
  <si>
    <t>July 2001</t>
  </si>
  <si>
    <t>Employer</t>
  </si>
  <si>
    <t>Pension:</t>
  </si>
  <si>
    <t>Computers-Online</t>
  </si>
  <si>
    <t>Monthly Savings (Small Area BS)</t>
  </si>
  <si>
    <t>Cheque to Goodbank Credit Card</t>
  </si>
  <si>
    <t>Mortgage (Pleasantland BS)</t>
  </si>
  <si>
    <t>Personal Pension (Eagle and Gentle)</t>
  </si>
  <si>
    <t>Monthly Savings (Normal Mutual tracker ISA)</t>
  </si>
  <si>
    <t>New-ware Hardware</t>
  </si>
  <si>
    <t>National e-saver account</t>
  </si>
  <si>
    <t>Monthly Savings (Big Town BS)</t>
  </si>
  <si>
    <t>Account Opened</t>
  </si>
  <si>
    <t>Small Area Building Society (Regular)</t>
  </si>
  <si>
    <t>Big Town Building Society (Regular)</t>
  </si>
  <si>
    <t>Normal Mutual Tracker ISA (Regular)</t>
  </si>
  <si>
    <t>National Building Society (Regular)</t>
  </si>
  <si>
    <t>Nat e-saver</t>
  </si>
  <si>
    <t>E&amp;G tracker</t>
  </si>
  <si>
    <t>Nat regular</t>
  </si>
  <si>
    <t>Big Town regular</t>
  </si>
  <si>
    <t>Small Area regular</t>
  </si>
  <si>
    <t>Created 30/12/00</t>
  </si>
  <si>
    <t>Copyright 2000 Kevin Jones    Kevin@moneysurgery.co.uk</t>
  </si>
  <si>
    <t>MoneyController  Version 1:Excel97</t>
  </si>
  <si>
    <t>Control your own money using moneysurgery.co.uk</t>
  </si>
  <si>
    <t xml:space="preserve">COPYRIGHT NOTICE                                                           </t>
  </si>
  <si>
    <t xml:space="preserve">Copyright 2000 Kevin Jones.  All Rights Reserved.    </t>
  </si>
  <si>
    <t>this copyright notice and the comments above remain intact.  By using this</t>
  </si>
  <si>
    <t>might arise from it's use.</t>
  </si>
  <si>
    <t>expressly forbidden.  In other words, please ask first before you try and</t>
  </si>
  <si>
    <t xml:space="preserve">make money off of my file.                                              </t>
  </si>
  <si>
    <t xml:space="preserve">Obtain permission before redistributing this software over the Internet or </t>
  </si>
  <si>
    <t>in any other medium.  In all cases copyright and header must remain intact</t>
  </si>
  <si>
    <t>moneysurgery.co.uk mission statement:</t>
  </si>
  <si>
    <t>Selling this file or any part of it without prior written consent is</t>
  </si>
  <si>
    <t>MoneyController may be used and modified free of charge by anyone so long as</t>
  </si>
  <si>
    <t>file you agree to indemnify Kevin Jones and moneysurgery.co.uk from any liability that</t>
  </si>
  <si>
    <t>"To empower those who are in debt to regain control of their finances and remove the spectre of debt from their lives"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</si>
</sst>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0.00_ ;[Red]\-0.00\ "/>
    <numFmt numFmtId="174" formatCode="#,##0.00_ ;\-#,##0.00\ "/>
    <numFmt numFmtId="175" formatCode="0.000%"/>
    <numFmt numFmtId="176" formatCode="mmmm\-yy"/>
    <numFmt numFmtId="177" formatCode="&quot;£&quot;#,##0.00;[Red]&quot;£&quot;#,##0.00"/>
    <numFmt numFmtId="178" formatCode="mmm\-yyyy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sz val="10"/>
      <name val="Wingdings"/>
      <family val="0"/>
    </font>
    <font>
      <b/>
      <sz val="12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50"/>
      <name val="Arial"/>
      <family val="2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ck"/>
      <right style="thick"/>
      <top style="thick"/>
      <bottom style="thick"/>
    </border>
    <border>
      <left style="thick"/>
      <right style="hair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2" fontId="0" fillId="0" borderId="0" xfId="0" applyAlignment="1">
      <alignment/>
    </xf>
    <xf numFmtId="2" fontId="1" fillId="0" borderId="0" xfId="0" applyFont="1" applyAlignment="1">
      <alignment/>
    </xf>
    <xf numFmtId="2" fontId="0" fillId="0" borderId="1" xfId="0" applyBorder="1" applyAlignment="1">
      <alignment/>
    </xf>
    <xf numFmtId="15" fontId="0" fillId="0" borderId="1" xfId="0" applyNumberFormat="1" applyBorder="1" applyAlignment="1">
      <alignment horizontal="left"/>
    </xf>
    <xf numFmtId="2" fontId="1" fillId="0" borderId="2" xfId="0" applyFont="1" applyBorder="1" applyAlignment="1">
      <alignment/>
    </xf>
    <xf numFmtId="2" fontId="1" fillId="0" borderId="2" xfId="0" applyFont="1" applyBorder="1" applyAlignment="1">
      <alignment horizontal="left"/>
    </xf>
    <xf numFmtId="2" fontId="1" fillId="0" borderId="2" xfId="0" applyFont="1" applyBorder="1" applyAlignment="1">
      <alignment horizontal="right"/>
    </xf>
    <xf numFmtId="2" fontId="0" fillId="0" borderId="3" xfId="0" applyBorder="1" applyAlignment="1">
      <alignment/>
    </xf>
    <xf numFmtId="2" fontId="0" fillId="0" borderId="4" xfId="0" applyBorder="1" applyAlignment="1">
      <alignment/>
    </xf>
    <xf numFmtId="2" fontId="5" fillId="0" borderId="1" xfId="0" applyFont="1" applyBorder="1" applyAlignment="1">
      <alignment horizontal="center"/>
    </xf>
    <xf numFmtId="2" fontId="1" fillId="0" borderId="5" xfId="0" applyFont="1" applyBorder="1" applyAlignment="1">
      <alignment/>
    </xf>
    <xf numFmtId="2" fontId="0" fillId="0" borderId="0" xfId="0" applyBorder="1" applyAlignment="1">
      <alignment/>
    </xf>
    <xf numFmtId="8" fontId="0" fillId="0" borderId="6" xfId="0" applyNumberFormat="1" applyBorder="1" applyAlignment="1">
      <alignment/>
    </xf>
    <xf numFmtId="49" fontId="6" fillId="0" borderId="3" xfId="0" applyNumberFormat="1" applyFont="1" applyBorder="1" applyAlignment="1">
      <alignment/>
    </xf>
    <xf numFmtId="2" fontId="6" fillId="0" borderId="3" xfId="0" applyFont="1" applyBorder="1" applyAlignment="1">
      <alignment horizontal="left"/>
    </xf>
    <xf numFmtId="49" fontId="6" fillId="0" borderId="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2" fontId="1" fillId="0" borderId="7" xfId="0" applyFont="1" applyBorder="1" applyAlignment="1">
      <alignment/>
    </xf>
    <xf numFmtId="2" fontId="1" fillId="0" borderId="7" xfId="0" applyFont="1" applyBorder="1" applyAlignment="1">
      <alignment horizontal="left"/>
    </xf>
    <xf numFmtId="2" fontId="1" fillId="0" borderId="7" xfId="0" applyFont="1" applyBorder="1" applyAlignment="1">
      <alignment horizontal="right"/>
    </xf>
    <xf numFmtId="2" fontId="0" fillId="0" borderId="8" xfId="0" applyBorder="1" applyAlignment="1">
      <alignment/>
    </xf>
    <xf numFmtId="10" fontId="0" fillId="0" borderId="8" xfId="0" applyNumberFormat="1" applyBorder="1" applyAlignment="1">
      <alignment/>
    </xf>
    <xf numFmtId="172" fontId="0" fillId="0" borderId="9" xfId="0" applyNumberFormat="1" applyBorder="1" applyAlignment="1">
      <alignment/>
    </xf>
    <xf numFmtId="2" fontId="8" fillId="0" borderId="10" xfId="0" applyFont="1" applyBorder="1" applyAlignment="1">
      <alignment/>
    </xf>
    <xf numFmtId="2" fontId="0" fillId="0" borderId="11" xfId="0" applyBorder="1" applyAlignment="1">
      <alignment/>
    </xf>
    <xf numFmtId="2" fontId="0" fillId="0" borderId="12" xfId="0" applyBorder="1" applyAlignment="1">
      <alignment/>
    </xf>
    <xf numFmtId="2" fontId="6" fillId="0" borderId="13" xfId="0" applyFont="1" applyBorder="1" applyAlignment="1">
      <alignment horizontal="left"/>
    </xf>
    <xf numFmtId="2" fontId="0" fillId="0" borderId="14" xfId="0" applyBorder="1" applyAlignment="1">
      <alignment/>
    </xf>
    <xf numFmtId="2" fontId="0" fillId="0" borderId="15" xfId="0" applyBorder="1" applyAlignment="1">
      <alignment/>
    </xf>
    <xf numFmtId="10" fontId="0" fillId="0" borderId="16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21" applyNumberFormat="1" applyFont="1" applyBorder="1" applyAlignment="1">
      <alignment/>
    </xf>
    <xf numFmtId="2" fontId="0" fillId="0" borderId="18" xfId="0" applyBorder="1" applyAlignment="1">
      <alignment/>
    </xf>
    <xf numFmtId="10" fontId="0" fillId="0" borderId="19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20" xfId="21" applyNumberFormat="1" applyFont="1" applyBorder="1" applyAlignment="1">
      <alignment/>
    </xf>
    <xf numFmtId="10" fontId="0" fillId="0" borderId="19" xfId="0" applyNumberFormat="1" applyBorder="1" applyAlignment="1">
      <alignment horizontal="right"/>
    </xf>
    <xf numFmtId="172" fontId="0" fillId="0" borderId="21" xfId="0" applyNumberFormat="1" applyBorder="1" applyAlignment="1">
      <alignment/>
    </xf>
    <xf numFmtId="172" fontId="0" fillId="0" borderId="22" xfId="21" applyNumberFormat="1" applyFont="1" applyBorder="1" applyAlignment="1">
      <alignment/>
    </xf>
    <xf numFmtId="2" fontId="6" fillId="0" borderId="23" xfId="0" applyFont="1" applyBorder="1" applyAlignment="1">
      <alignment/>
    </xf>
    <xf numFmtId="2" fontId="0" fillId="0" borderId="24" xfId="0" applyBorder="1" applyAlignment="1">
      <alignment/>
    </xf>
    <xf numFmtId="172" fontId="0" fillId="0" borderId="12" xfId="0" applyNumberFormat="1" applyBorder="1" applyAlignment="1">
      <alignment/>
    </xf>
    <xf numFmtId="2" fontId="8" fillId="0" borderId="25" xfId="0" applyFont="1" applyBorder="1" applyAlignment="1">
      <alignment/>
    </xf>
    <xf numFmtId="2" fontId="0" fillId="0" borderId="26" xfId="0" applyBorder="1" applyAlignment="1">
      <alignment/>
    </xf>
    <xf numFmtId="2" fontId="0" fillId="0" borderId="27" xfId="0" applyBorder="1" applyAlignment="1">
      <alignment/>
    </xf>
    <xf numFmtId="175" fontId="7" fillId="0" borderId="28" xfId="0" applyNumberFormat="1" applyFont="1" applyBorder="1" applyAlignment="1">
      <alignment/>
    </xf>
    <xf numFmtId="8" fontId="0" fillId="0" borderId="29" xfId="0" applyNumberFormat="1" applyBorder="1" applyAlignment="1">
      <alignment/>
    </xf>
    <xf numFmtId="2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2" fontId="6" fillId="0" borderId="30" xfId="0" applyFont="1" applyBorder="1" applyAlignment="1">
      <alignment/>
    </xf>
    <xf numFmtId="2" fontId="6" fillId="0" borderId="31" xfId="0" applyFont="1" applyBorder="1" applyAlignment="1">
      <alignment/>
    </xf>
    <xf numFmtId="2" fontId="6" fillId="0" borderId="32" xfId="0" applyFont="1" applyBorder="1" applyAlignment="1">
      <alignment/>
    </xf>
    <xf numFmtId="2" fontId="6" fillId="0" borderId="33" xfId="0" applyFont="1" applyBorder="1" applyAlignment="1">
      <alignment/>
    </xf>
    <xf numFmtId="49" fontId="4" fillId="0" borderId="0" xfId="0" applyNumberFormat="1" applyFont="1" applyBorder="1" applyAlignment="1">
      <alignment/>
    </xf>
    <xf numFmtId="2" fontId="0" fillId="0" borderId="34" xfId="0" applyBorder="1" applyAlignment="1">
      <alignment/>
    </xf>
    <xf numFmtId="172" fontId="0" fillId="0" borderId="1" xfId="0" applyNumberFormat="1" applyBorder="1" applyAlignment="1">
      <alignment/>
    </xf>
    <xf numFmtId="15" fontId="0" fillId="0" borderId="34" xfId="0" applyNumberFormat="1" applyBorder="1" applyAlignment="1">
      <alignment horizontal="left"/>
    </xf>
    <xf numFmtId="2" fontId="5" fillId="0" borderId="34" xfId="0" applyFont="1" applyBorder="1" applyAlignment="1">
      <alignment horizontal="center"/>
    </xf>
    <xf numFmtId="15" fontId="0" fillId="0" borderId="21" xfId="0" applyNumberFormat="1" applyBorder="1" applyAlignment="1">
      <alignment horizontal="left"/>
    </xf>
    <xf numFmtId="2" fontId="0" fillId="0" borderId="21" xfId="0" applyBorder="1" applyAlignment="1">
      <alignment/>
    </xf>
    <xf numFmtId="2" fontId="5" fillId="0" borderId="21" xfId="0" applyFont="1" applyBorder="1" applyAlignment="1">
      <alignment horizontal="center"/>
    </xf>
    <xf numFmtId="15" fontId="0" fillId="0" borderId="8" xfId="0" applyNumberFormat="1" applyBorder="1" applyAlignment="1">
      <alignment horizontal="left"/>
    </xf>
    <xf numFmtId="8" fontId="0" fillId="0" borderId="8" xfId="18" applyBorder="1" applyAlignment="1">
      <alignment/>
    </xf>
    <xf numFmtId="49" fontId="4" fillId="0" borderId="3" xfId="0" applyNumberFormat="1" applyFont="1" applyBorder="1" applyAlignment="1">
      <alignment/>
    </xf>
    <xf numFmtId="2" fontId="9" fillId="0" borderId="2" xfId="0" applyFont="1" applyBorder="1" applyAlignment="1">
      <alignment/>
    </xf>
    <xf numFmtId="172" fontId="9" fillId="0" borderId="2" xfId="0" applyNumberFormat="1" applyFont="1" applyBorder="1" applyAlignment="1">
      <alignment/>
    </xf>
    <xf numFmtId="2" fontId="5" fillId="0" borderId="0" xfId="0" applyFont="1" applyBorder="1" applyAlignment="1">
      <alignment horizontal="center"/>
    </xf>
    <xf numFmtId="2" fontId="1" fillId="0" borderId="35" xfId="0" applyFont="1" applyBorder="1" applyAlignment="1">
      <alignment/>
    </xf>
    <xf numFmtId="172" fontId="0" fillId="0" borderId="17" xfId="21" applyNumberFormat="1" applyFont="1" applyBorder="1" applyAlignment="1">
      <alignment/>
    </xf>
    <xf numFmtId="172" fontId="0" fillId="0" borderId="22" xfId="21" applyNumberFormat="1" applyFont="1" applyBorder="1" applyAlignment="1">
      <alignment/>
    </xf>
    <xf numFmtId="15" fontId="0" fillId="0" borderId="19" xfId="0" applyNumberFormat="1" applyBorder="1" applyAlignment="1">
      <alignment horizontal="left"/>
    </xf>
    <xf numFmtId="2" fontId="0" fillId="0" borderId="19" xfId="0" applyBorder="1" applyAlignment="1">
      <alignment/>
    </xf>
    <xf numFmtId="8" fontId="0" fillId="0" borderId="19" xfId="18" applyBorder="1" applyAlignment="1">
      <alignment/>
    </xf>
    <xf numFmtId="2" fontId="9" fillId="0" borderId="36" xfId="0" applyFont="1" applyBorder="1" applyAlignment="1">
      <alignment/>
    </xf>
    <xf numFmtId="172" fontId="9" fillId="0" borderId="36" xfId="0" applyNumberFormat="1" applyFont="1" applyBorder="1" applyAlignment="1">
      <alignment/>
    </xf>
    <xf numFmtId="2" fontId="9" fillId="0" borderId="37" xfId="0" applyFont="1" applyBorder="1" applyAlignment="1">
      <alignment/>
    </xf>
    <xf numFmtId="2" fontId="0" fillId="0" borderId="38" xfId="0" applyBorder="1" applyAlignment="1">
      <alignment/>
    </xf>
    <xf numFmtId="2" fontId="9" fillId="0" borderId="39" xfId="0" applyFont="1" applyBorder="1" applyAlignment="1">
      <alignment/>
    </xf>
    <xf numFmtId="2" fontId="0" fillId="0" borderId="40" xfId="0" applyBorder="1" applyAlignment="1">
      <alignment/>
    </xf>
    <xf numFmtId="2" fontId="0" fillId="0" borderId="41" xfId="0" applyBorder="1" applyAlignment="1">
      <alignment/>
    </xf>
    <xf numFmtId="1" fontId="9" fillId="0" borderId="42" xfId="0" applyNumberFormat="1" applyFont="1" applyBorder="1" applyAlignment="1">
      <alignment/>
    </xf>
    <xf numFmtId="2" fontId="9" fillId="0" borderId="38" xfId="0" applyFont="1" applyBorder="1" applyAlignment="1">
      <alignment/>
    </xf>
    <xf numFmtId="1" fontId="10" fillId="0" borderId="42" xfId="0" applyNumberFormat="1" applyFont="1" applyBorder="1" applyAlignment="1">
      <alignment/>
    </xf>
    <xf numFmtId="16" fontId="0" fillId="0" borderId="8" xfId="0" applyNumberFormat="1" applyBorder="1" applyAlignment="1">
      <alignment horizontal="left"/>
    </xf>
    <xf numFmtId="16" fontId="0" fillId="0" borderId="19" xfId="0" applyNumberFormat="1" applyBorder="1" applyAlignment="1">
      <alignment horizontal="left"/>
    </xf>
    <xf numFmtId="176" fontId="0" fillId="0" borderId="43" xfId="0" applyNumberFormat="1" applyBorder="1" applyAlignment="1">
      <alignment/>
    </xf>
    <xf numFmtId="10" fontId="0" fillId="0" borderId="44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23" xfId="0" applyNumberFormat="1" applyBorder="1" applyAlignment="1">
      <alignment/>
    </xf>
    <xf numFmtId="2" fontId="6" fillId="0" borderId="45" xfId="0" applyFont="1" applyBorder="1" applyAlignment="1">
      <alignment/>
    </xf>
    <xf numFmtId="2" fontId="0" fillId="0" borderId="46" xfId="0" applyBorder="1" applyAlignment="1">
      <alignment/>
    </xf>
    <xf numFmtId="172" fontId="0" fillId="0" borderId="47" xfId="0" applyNumberFormat="1" applyBorder="1" applyAlignment="1">
      <alignment/>
    </xf>
    <xf numFmtId="17" fontId="9" fillId="0" borderId="2" xfId="0" applyNumberFormat="1" applyFont="1" applyBorder="1" applyAlignment="1">
      <alignment horizontal="left"/>
    </xf>
    <xf numFmtId="2" fontId="1" fillId="0" borderId="0" xfId="0" applyFont="1" applyAlignment="1">
      <alignment/>
    </xf>
    <xf numFmtId="49" fontId="6" fillId="0" borderId="48" xfId="0" applyNumberFormat="1" applyFont="1" applyBorder="1" applyAlignment="1">
      <alignment/>
    </xf>
    <xf numFmtId="2" fontId="0" fillId="0" borderId="7" xfId="0" applyBorder="1" applyAlignment="1">
      <alignment/>
    </xf>
    <xf numFmtId="49" fontId="6" fillId="0" borderId="49" xfId="0" applyNumberFormat="1" applyFont="1" applyBorder="1" applyAlignment="1">
      <alignment/>
    </xf>
    <xf numFmtId="2" fontId="0" fillId="0" borderId="50" xfId="0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25" xfId="0" applyNumberFormat="1" applyFont="1" applyBorder="1" applyAlignment="1">
      <alignment/>
    </xf>
    <xf numFmtId="8" fontId="0" fillId="0" borderId="51" xfId="0" applyNumberFormat="1" applyBorder="1" applyAlignment="1">
      <alignment/>
    </xf>
    <xf numFmtId="8" fontId="0" fillId="0" borderId="52" xfId="0" applyNumberFormat="1" applyBorder="1" applyAlignment="1">
      <alignment/>
    </xf>
    <xf numFmtId="8" fontId="1" fillId="0" borderId="9" xfId="0" applyNumberFormat="1" applyFont="1" applyBorder="1" applyAlignment="1">
      <alignment/>
    </xf>
    <xf numFmtId="8" fontId="0" fillId="0" borderId="2" xfId="0" applyNumberFormat="1" applyBorder="1" applyAlignment="1">
      <alignment/>
    </xf>
    <xf numFmtId="2" fontId="1" fillId="0" borderId="0" xfId="0" applyFont="1" applyBorder="1" applyAlignment="1">
      <alignment/>
    </xf>
    <xf numFmtId="17" fontId="10" fillId="0" borderId="6" xfId="0" applyNumberFormat="1" applyFont="1" applyBorder="1" applyAlignment="1">
      <alignment horizontal="left"/>
    </xf>
    <xf numFmtId="1" fontId="9" fillId="0" borderId="53" xfId="0" applyNumberFormat="1" applyFont="1" applyBorder="1" applyAlignment="1">
      <alignment/>
    </xf>
    <xf numFmtId="8" fontId="0" fillId="0" borderId="37" xfId="0" applyNumberFormat="1" applyBorder="1" applyAlignment="1">
      <alignment/>
    </xf>
    <xf numFmtId="17" fontId="0" fillId="0" borderId="6" xfId="0" applyNumberFormat="1" applyFont="1" applyBorder="1" applyAlignment="1">
      <alignment horizontal="left"/>
    </xf>
    <xf numFmtId="2" fontId="13" fillId="0" borderId="37" xfId="0" applyFont="1" applyBorder="1" applyAlignment="1">
      <alignment/>
    </xf>
    <xf numFmtId="177" fontId="13" fillId="0" borderId="37" xfId="0" applyNumberFormat="1" applyFont="1" applyBorder="1" applyAlignment="1">
      <alignment horizontal="left"/>
    </xf>
    <xf numFmtId="2" fontId="14" fillId="0" borderId="0" xfId="0" applyFont="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9"/>
  <sheetViews>
    <sheetView tabSelected="1" zoomScale="60" zoomScaleNormal="60" workbookViewId="0" topLeftCell="A1">
      <pane ySplit="3495" topLeftCell="BM88" activePane="topLeft" state="split"/>
      <selection pane="topLeft" activeCell="A18" sqref="A18"/>
      <selection pane="bottomLeft" activeCell="F71" sqref="F71"/>
    </sheetView>
  </sheetViews>
  <sheetFormatPr defaultColWidth="9.140625" defaultRowHeight="12.75"/>
  <cols>
    <col min="1" max="1" width="14.7109375" style="0" customWidth="1"/>
    <col min="2" max="2" width="41.8515625" style="0" bestFit="1" customWidth="1"/>
    <col min="3" max="3" width="8.00390625" style="0" bestFit="1" customWidth="1"/>
    <col min="4" max="5" width="10.7109375" style="0" customWidth="1"/>
    <col min="6" max="6" width="14.8515625" style="0" bestFit="1" customWidth="1"/>
    <col min="7" max="7" width="4.8515625" style="0" customWidth="1"/>
  </cols>
  <sheetData>
    <row r="1" ht="12.75">
      <c r="A1" s="111" t="s">
        <v>114</v>
      </c>
    </row>
    <row r="2" ht="12.75">
      <c r="A2" s="111" t="s">
        <v>113</v>
      </c>
    </row>
    <row r="3" ht="12.75">
      <c r="A3" s="111" t="s">
        <v>112</v>
      </c>
    </row>
    <row r="4" ht="12.75">
      <c r="A4" s="111" t="s">
        <v>115</v>
      </c>
    </row>
    <row r="5" ht="12.75">
      <c r="A5" s="111" t="s">
        <v>116</v>
      </c>
    </row>
    <row r="6" ht="12.75">
      <c r="A6" s="111" t="s">
        <v>117</v>
      </c>
    </row>
    <row r="7" ht="12.75">
      <c r="A7" s="111" t="s">
        <v>126</v>
      </c>
    </row>
    <row r="8" ht="12.75">
      <c r="A8" s="111" t="s">
        <v>118</v>
      </c>
    </row>
    <row r="9" ht="12.75">
      <c r="A9" s="111" t="s">
        <v>127</v>
      </c>
    </row>
    <row r="10" ht="12.75">
      <c r="A10" s="111" t="s">
        <v>119</v>
      </c>
    </row>
    <row r="11" ht="12.75">
      <c r="A11" s="111" t="s">
        <v>125</v>
      </c>
    </row>
    <row r="12" ht="12.75">
      <c r="A12" s="111" t="s">
        <v>120</v>
      </c>
    </row>
    <row r="13" ht="12.75">
      <c r="A13" s="111" t="s">
        <v>121</v>
      </c>
    </row>
    <row r="14" ht="12.75">
      <c r="A14" s="111" t="s">
        <v>122</v>
      </c>
    </row>
    <row r="15" ht="12.75">
      <c r="A15" s="111" t="s">
        <v>123</v>
      </c>
    </row>
    <row r="17" ht="12.75">
      <c r="A17" s="111" t="s">
        <v>124</v>
      </c>
    </row>
    <row r="18" ht="12.75" customHeight="1">
      <c r="A18" s="111" t="s">
        <v>128</v>
      </c>
    </row>
    <row r="19" ht="12.75" customHeight="1"/>
    <row r="20" spans="1:7" ht="24.75" customHeight="1">
      <c r="A20" s="14" t="s">
        <v>89</v>
      </c>
      <c r="B20" s="7"/>
      <c r="C20" s="7"/>
      <c r="D20" s="7"/>
      <c r="E20" s="7"/>
      <c r="F20" s="7"/>
      <c r="G20" s="7"/>
    </row>
    <row r="21" ht="34.5" customHeight="1">
      <c r="A21" s="16" t="s">
        <v>90</v>
      </c>
    </row>
    <row r="22" spans="1:7" ht="12.75" customHeight="1">
      <c r="A22" s="58">
        <v>37072</v>
      </c>
      <c r="B22" s="59" t="s">
        <v>91</v>
      </c>
      <c r="C22" s="59" t="s">
        <v>28</v>
      </c>
      <c r="D22" s="59">
        <v>716.67</v>
      </c>
      <c r="E22" s="59"/>
      <c r="F22" s="37">
        <v>788.34</v>
      </c>
      <c r="G22" s="60" t="s">
        <v>7</v>
      </c>
    </row>
    <row r="23" spans="1:7" ht="12.75" customHeight="1">
      <c r="A23" s="3">
        <v>37074</v>
      </c>
      <c r="B23" s="2" t="s">
        <v>20</v>
      </c>
      <c r="C23" s="2" t="s">
        <v>19</v>
      </c>
      <c r="D23" s="2"/>
      <c r="E23" s="2">
        <v>20</v>
      </c>
      <c r="F23" s="55">
        <f>(F22)+(D23-E23)</f>
        <v>768.34</v>
      </c>
      <c r="G23" s="9" t="s">
        <v>7</v>
      </c>
    </row>
    <row r="24" spans="1:7" ht="12.75" customHeight="1">
      <c r="A24" s="3">
        <v>37075</v>
      </c>
      <c r="B24" s="2" t="s">
        <v>98</v>
      </c>
      <c r="C24" s="2" t="s">
        <v>9</v>
      </c>
      <c r="D24" s="2"/>
      <c r="E24" s="2">
        <v>30</v>
      </c>
      <c r="F24" s="55">
        <f aca="true" t="shared" si="0" ref="F24:F42">(F23)+(D24-E24)</f>
        <v>738.34</v>
      </c>
      <c r="G24" s="9" t="s">
        <v>7</v>
      </c>
    </row>
    <row r="25" spans="1:7" ht="12.75" customHeight="1">
      <c r="A25" s="3">
        <v>37075</v>
      </c>
      <c r="B25" s="2" t="s">
        <v>97</v>
      </c>
      <c r="C25" s="2" t="s">
        <v>9</v>
      </c>
      <c r="D25" s="2"/>
      <c r="E25" s="2">
        <v>85.29</v>
      </c>
      <c r="F25" s="55">
        <f t="shared" si="0"/>
        <v>653.0500000000001</v>
      </c>
      <c r="G25" s="9" t="s">
        <v>7</v>
      </c>
    </row>
    <row r="26" spans="1:7" ht="12.75" customHeight="1">
      <c r="A26" s="3">
        <v>37076</v>
      </c>
      <c r="B26" s="2" t="s">
        <v>96</v>
      </c>
      <c r="C26" s="2" t="s">
        <v>9</v>
      </c>
      <c r="D26" s="2"/>
      <c r="E26" s="2">
        <v>122.59</v>
      </c>
      <c r="F26" s="55">
        <f t="shared" si="0"/>
        <v>530.46</v>
      </c>
      <c r="G26" s="9" t="s">
        <v>7</v>
      </c>
    </row>
    <row r="27" spans="1:7" ht="12.75" customHeight="1">
      <c r="A27" s="3">
        <v>37077</v>
      </c>
      <c r="B27" s="2" t="s">
        <v>95</v>
      </c>
      <c r="C27" s="2" t="s">
        <v>21</v>
      </c>
      <c r="D27" s="2"/>
      <c r="E27" s="2">
        <v>69.04</v>
      </c>
      <c r="F27" s="55">
        <f t="shared" si="0"/>
        <v>461.42</v>
      </c>
      <c r="G27" s="9" t="s">
        <v>7</v>
      </c>
    </row>
    <row r="28" spans="1:7" ht="12.75">
      <c r="A28" s="3">
        <v>37078</v>
      </c>
      <c r="B28" s="2" t="s">
        <v>94</v>
      </c>
      <c r="C28" s="2" t="s">
        <v>10</v>
      </c>
      <c r="D28" s="2"/>
      <c r="E28" s="2">
        <v>15</v>
      </c>
      <c r="F28" s="55">
        <f t="shared" si="0"/>
        <v>446.42</v>
      </c>
      <c r="G28" s="9" t="s">
        <v>7</v>
      </c>
    </row>
    <row r="29" spans="1:7" ht="12.75">
      <c r="A29" s="3">
        <v>37078</v>
      </c>
      <c r="B29" s="2" t="s">
        <v>101</v>
      </c>
      <c r="C29" s="2" t="s">
        <v>10</v>
      </c>
      <c r="D29" s="2"/>
      <c r="E29" s="2">
        <v>20</v>
      </c>
      <c r="F29" s="55">
        <f t="shared" si="0"/>
        <v>426.42</v>
      </c>
      <c r="G29" s="9" t="s">
        <v>7</v>
      </c>
    </row>
    <row r="30" spans="1:7" ht="12.75">
      <c r="A30" s="3">
        <v>37078</v>
      </c>
      <c r="B30" s="2" t="s">
        <v>86</v>
      </c>
      <c r="C30" s="2" t="s">
        <v>9</v>
      </c>
      <c r="D30" s="2"/>
      <c r="E30" s="2">
        <v>35.25</v>
      </c>
      <c r="F30" s="55">
        <f t="shared" si="0"/>
        <v>391.17</v>
      </c>
      <c r="G30" s="9" t="s">
        <v>7</v>
      </c>
    </row>
    <row r="31" spans="1:7" ht="12.75">
      <c r="A31" s="3">
        <v>37079</v>
      </c>
      <c r="B31" s="2" t="s">
        <v>20</v>
      </c>
      <c r="C31" s="2" t="s">
        <v>19</v>
      </c>
      <c r="D31" s="2"/>
      <c r="E31" s="2">
        <v>20</v>
      </c>
      <c r="F31" s="55">
        <f t="shared" si="0"/>
        <v>371.17</v>
      </c>
      <c r="G31" s="9" t="s">
        <v>7</v>
      </c>
    </row>
    <row r="32" spans="1:7" ht="12.75">
      <c r="A32" s="3">
        <v>37080</v>
      </c>
      <c r="B32" s="2" t="s">
        <v>82</v>
      </c>
      <c r="C32" s="2" t="s">
        <v>9</v>
      </c>
      <c r="D32" s="2"/>
      <c r="E32" s="2">
        <v>37</v>
      </c>
      <c r="F32" s="55">
        <f t="shared" si="0"/>
        <v>334.17</v>
      </c>
      <c r="G32" s="9" t="s">
        <v>7</v>
      </c>
    </row>
    <row r="33" spans="1:7" ht="12.75">
      <c r="A33" s="3">
        <v>37080</v>
      </c>
      <c r="B33" s="2" t="s">
        <v>83</v>
      </c>
      <c r="C33" s="2" t="s">
        <v>9</v>
      </c>
      <c r="D33" s="2"/>
      <c r="E33" s="2">
        <v>21.62</v>
      </c>
      <c r="F33" s="55">
        <f t="shared" si="0"/>
        <v>312.55</v>
      </c>
      <c r="G33" s="9" t="s">
        <v>7</v>
      </c>
    </row>
    <row r="34" spans="1:7" ht="12.75">
      <c r="A34" s="3">
        <v>37080</v>
      </c>
      <c r="B34" s="2" t="s">
        <v>35</v>
      </c>
      <c r="C34" s="2" t="s">
        <v>10</v>
      </c>
      <c r="D34" s="2"/>
      <c r="E34" s="2">
        <v>15</v>
      </c>
      <c r="F34" s="55">
        <f t="shared" si="0"/>
        <v>297.55</v>
      </c>
      <c r="G34" s="9" t="s">
        <v>7</v>
      </c>
    </row>
    <row r="35" spans="1:7" ht="12.75">
      <c r="A35" s="3">
        <v>37082</v>
      </c>
      <c r="B35" s="2" t="s">
        <v>60</v>
      </c>
      <c r="C35" s="2" t="s">
        <v>21</v>
      </c>
      <c r="D35" s="2"/>
      <c r="E35" s="2">
        <v>63.76</v>
      </c>
      <c r="F35" s="55">
        <f t="shared" si="0"/>
        <v>233.79000000000002</v>
      </c>
      <c r="G35" s="9" t="s">
        <v>8</v>
      </c>
    </row>
    <row r="36" spans="1:7" ht="12.75">
      <c r="A36" s="3">
        <v>37083</v>
      </c>
      <c r="B36" s="2" t="s">
        <v>20</v>
      </c>
      <c r="C36" s="2" t="s">
        <v>19</v>
      </c>
      <c r="D36" s="2"/>
      <c r="E36" s="2">
        <v>20</v>
      </c>
      <c r="F36" s="55">
        <f t="shared" si="0"/>
        <v>213.79000000000002</v>
      </c>
      <c r="G36" s="9" t="s">
        <v>7</v>
      </c>
    </row>
    <row r="37" spans="1:7" ht="12.75">
      <c r="A37" s="3">
        <v>37084</v>
      </c>
      <c r="B37" s="2" t="s">
        <v>84</v>
      </c>
      <c r="C37" s="2" t="s">
        <v>10</v>
      </c>
      <c r="D37" s="2"/>
      <c r="E37" s="2">
        <v>20</v>
      </c>
      <c r="F37" s="55">
        <f t="shared" si="0"/>
        <v>193.79000000000002</v>
      </c>
      <c r="G37" s="9" t="s">
        <v>7</v>
      </c>
    </row>
    <row r="38" spans="1:7" ht="12.75">
      <c r="A38" s="3">
        <v>37087</v>
      </c>
      <c r="B38" s="2" t="s">
        <v>99</v>
      </c>
      <c r="C38" s="2" t="s">
        <v>21</v>
      </c>
      <c r="D38" s="2"/>
      <c r="E38" s="2">
        <v>29.95</v>
      </c>
      <c r="F38" s="55">
        <f t="shared" si="0"/>
        <v>163.84000000000003</v>
      </c>
      <c r="G38" s="9" t="s">
        <v>8</v>
      </c>
    </row>
    <row r="39" spans="1:7" ht="12.75">
      <c r="A39" s="3">
        <v>37087</v>
      </c>
      <c r="B39" s="2" t="s">
        <v>93</v>
      </c>
      <c r="C39" s="2" t="s">
        <v>19</v>
      </c>
      <c r="D39" s="2"/>
      <c r="E39" s="2">
        <v>105</v>
      </c>
      <c r="F39" s="55">
        <f t="shared" si="0"/>
        <v>58.84000000000003</v>
      </c>
      <c r="G39" s="9" t="s">
        <v>8</v>
      </c>
    </row>
    <row r="40" spans="1:7" ht="12.75">
      <c r="A40" s="3">
        <v>37089</v>
      </c>
      <c r="B40" s="2" t="s">
        <v>61</v>
      </c>
      <c r="C40" s="2" t="s">
        <v>21</v>
      </c>
      <c r="D40" s="2">
        <v>200</v>
      </c>
      <c r="E40" s="2"/>
      <c r="F40" s="55">
        <f t="shared" si="0"/>
        <v>258.84000000000003</v>
      </c>
      <c r="G40" s="9" t="s">
        <v>7</v>
      </c>
    </row>
    <row r="41" spans="1:7" ht="12.75">
      <c r="A41" s="3">
        <v>37091</v>
      </c>
      <c r="B41" s="2" t="s">
        <v>20</v>
      </c>
      <c r="C41" s="2" t="s">
        <v>19</v>
      </c>
      <c r="D41" s="2"/>
      <c r="E41" s="2">
        <v>20</v>
      </c>
      <c r="F41" s="55">
        <f t="shared" si="0"/>
        <v>238.84000000000003</v>
      </c>
      <c r="G41" s="9" t="s">
        <v>7</v>
      </c>
    </row>
    <row r="42" spans="1:7" ht="13.5" thickBot="1">
      <c r="A42" s="56">
        <v>37095</v>
      </c>
      <c r="B42" s="54" t="s">
        <v>20</v>
      </c>
      <c r="C42" s="54" t="s">
        <v>19</v>
      </c>
      <c r="D42" s="54"/>
      <c r="E42" s="54">
        <v>20</v>
      </c>
      <c r="F42" s="55">
        <f t="shared" si="0"/>
        <v>218.84000000000003</v>
      </c>
      <c r="G42" s="57" t="s">
        <v>7</v>
      </c>
    </row>
    <row r="43" spans="1:7" ht="14.25" thickBot="1" thickTop="1">
      <c r="A43" s="104" t="s">
        <v>23</v>
      </c>
      <c r="B43" s="11"/>
      <c r="C43" s="11"/>
      <c r="D43" s="11"/>
      <c r="E43" s="11"/>
      <c r="F43" s="22">
        <f>(F42)</f>
        <v>218.84000000000003</v>
      </c>
      <c r="G43" s="66"/>
    </row>
    <row r="44" ht="13.5" thickTop="1"/>
    <row r="45" spans="1:7" ht="34.5" customHeight="1">
      <c r="A45" s="53" t="s">
        <v>11</v>
      </c>
      <c r="B45" s="11"/>
      <c r="C45" s="11"/>
      <c r="D45" s="11"/>
      <c r="E45" s="11"/>
      <c r="F45" s="11"/>
      <c r="G45" s="11"/>
    </row>
    <row r="46" spans="1:7" ht="35.25" customHeight="1">
      <c r="A46" s="13" t="s">
        <v>105</v>
      </c>
      <c r="B46" s="7"/>
      <c r="C46" s="7"/>
      <c r="D46" s="7"/>
      <c r="E46" s="7"/>
      <c r="F46" s="7"/>
      <c r="G46" s="11"/>
    </row>
    <row r="47" spans="1:7" ht="12.75">
      <c r="A47" s="10" t="s">
        <v>0</v>
      </c>
      <c r="B47" s="4" t="s">
        <v>1</v>
      </c>
      <c r="C47" s="5" t="s">
        <v>22</v>
      </c>
      <c r="D47" s="6" t="s">
        <v>3</v>
      </c>
      <c r="E47" s="6" t="s">
        <v>4</v>
      </c>
      <c r="F47" s="6" t="s">
        <v>5</v>
      </c>
      <c r="G47" s="11"/>
    </row>
    <row r="48" spans="1:7" ht="12.75">
      <c r="A48" s="61">
        <v>36893</v>
      </c>
      <c r="B48" s="20" t="s">
        <v>6</v>
      </c>
      <c r="C48" s="21">
        <v>0.046</v>
      </c>
      <c r="D48" s="20"/>
      <c r="E48" s="20"/>
      <c r="F48" s="62">
        <v>200</v>
      </c>
      <c r="G48" s="11"/>
    </row>
    <row r="49" spans="1:7" ht="12.75">
      <c r="A49" s="70">
        <v>36924</v>
      </c>
      <c r="B49" s="71" t="s">
        <v>27</v>
      </c>
      <c r="C49" s="71"/>
      <c r="D49" s="71">
        <v>30</v>
      </c>
      <c r="E49" s="71"/>
      <c r="F49" s="72">
        <f aca="true" t="shared" si="1" ref="F49:F54">SUM(F48+D49-E49)</f>
        <v>230</v>
      </c>
      <c r="G49" s="11"/>
    </row>
    <row r="50" spans="1:7" ht="12.75">
      <c r="A50" s="70">
        <v>36952</v>
      </c>
      <c r="B50" s="71" t="s">
        <v>27</v>
      </c>
      <c r="C50" s="71"/>
      <c r="D50" s="71">
        <v>30</v>
      </c>
      <c r="E50" s="71"/>
      <c r="F50" s="72">
        <f t="shared" si="1"/>
        <v>260</v>
      </c>
      <c r="G50" s="11"/>
    </row>
    <row r="51" spans="1:7" ht="12.75">
      <c r="A51" s="70">
        <v>36983</v>
      </c>
      <c r="B51" s="71" t="s">
        <v>27</v>
      </c>
      <c r="C51" s="71"/>
      <c r="D51" s="71">
        <v>30</v>
      </c>
      <c r="E51" s="71"/>
      <c r="F51" s="72">
        <f t="shared" si="1"/>
        <v>290</v>
      </c>
      <c r="G51" s="11"/>
    </row>
    <row r="52" spans="1:7" ht="12.75">
      <c r="A52" s="70">
        <v>37013</v>
      </c>
      <c r="B52" s="71" t="s">
        <v>27</v>
      </c>
      <c r="C52" s="71"/>
      <c r="D52" s="71">
        <v>30</v>
      </c>
      <c r="E52" s="71"/>
      <c r="F52" s="72">
        <f t="shared" si="1"/>
        <v>320</v>
      </c>
      <c r="G52" s="11"/>
    </row>
    <row r="53" spans="1:7" ht="12.75">
      <c r="A53" s="70">
        <v>37044</v>
      </c>
      <c r="B53" s="71" t="s">
        <v>27</v>
      </c>
      <c r="C53" s="71"/>
      <c r="D53" s="71">
        <v>30</v>
      </c>
      <c r="E53" s="71"/>
      <c r="F53" s="72">
        <f t="shared" si="1"/>
        <v>350</v>
      </c>
      <c r="G53" s="11"/>
    </row>
    <row r="54" spans="1:7" ht="12.75">
      <c r="A54" s="70">
        <v>37074</v>
      </c>
      <c r="B54" s="71" t="s">
        <v>27</v>
      </c>
      <c r="C54" s="71"/>
      <c r="D54" s="71">
        <v>30</v>
      </c>
      <c r="E54" s="71"/>
      <c r="F54" s="72">
        <f t="shared" si="1"/>
        <v>380</v>
      </c>
      <c r="G54" s="11"/>
    </row>
    <row r="55" spans="1:7" ht="35.25" customHeight="1">
      <c r="A55" s="13" t="s">
        <v>104</v>
      </c>
      <c r="B55" s="7"/>
      <c r="C55" s="7"/>
      <c r="D55" s="7"/>
      <c r="E55" s="7"/>
      <c r="F55" s="7"/>
      <c r="G55" s="11"/>
    </row>
    <row r="56" spans="1:7" ht="12.75">
      <c r="A56" s="10" t="s">
        <v>0</v>
      </c>
      <c r="B56" s="4" t="s">
        <v>1</v>
      </c>
      <c r="C56" s="5" t="s">
        <v>22</v>
      </c>
      <c r="D56" s="6" t="s">
        <v>3</v>
      </c>
      <c r="E56" s="6" t="s">
        <v>4</v>
      </c>
      <c r="F56" s="6" t="s">
        <v>5</v>
      </c>
      <c r="G56" s="11"/>
    </row>
    <row r="57" spans="1:7" ht="12.75">
      <c r="A57" s="61">
        <v>36897</v>
      </c>
      <c r="B57" s="20" t="s">
        <v>6</v>
      </c>
      <c r="C57" s="21">
        <v>0.036</v>
      </c>
      <c r="D57" s="20"/>
      <c r="E57" s="20"/>
      <c r="F57" s="62">
        <v>100</v>
      </c>
      <c r="G57" s="11"/>
    </row>
    <row r="58" spans="1:7" ht="12.75">
      <c r="A58" s="70">
        <v>36928</v>
      </c>
      <c r="B58" s="71" t="s">
        <v>27</v>
      </c>
      <c r="C58" s="71"/>
      <c r="D58" s="71">
        <v>20</v>
      </c>
      <c r="E58" s="71"/>
      <c r="F58" s="72">
        <f aca="true" t="shared" si="2" ref="F58:F63">SUM(F57+D58-E58)</f>
        <v>120</v>
      </c>
      <c r="G58" s="11"/>
    </row>
    <row r="59" spans="1:7" ht="12.75">
      <c r="A59" s="70">
        <v>36956</v>
      </c>
      <c r="B59" s="71" t="s">
        <v>27</v>
      </c>
      <c r="C59" s="71"/>
      <c r="D59" s="71">
        <v>20</v>
      </c>
      <c r="E59" s="71"/>
      <c r="F59" s="72">
        <f t="shared" si="2"/>
        <v>140</v>
      </c>
      <c r="G59" s="11"/>
    </row>
    <row r="60" spans="1:7" ht="12.75">
      <c r="A60" s="70">
        <v>36987</v>
      </c>
      <c r="B60" s="71" t="s">
        <v>27</v>
      </c>
      <c r="C60" s="71"/>
      <c r="D60" s="71">
        <v>20</v>
      </c>
      <c r="E60" s="71"/>
      <c r="F60" s="72">
        <f t="shared" si="2"/>
        <v>160</v>
      </c>
      <c r="G60" s="11"/>
    </row>
    <row r="61" spans="1:7" ht="12.75">
      <c r="A61" s="70">
        <v>37017</v>
      </c>
      <c r="B61" s="71" t="s">
        <v>27</v>
      </c>
      <c r="C61" s="71"/>
      <c r="D61" s="71">
        <v>20</v>
      </c>
      <c r="E61" s="71"/>
      <c r="F61" s="72">
        <f t="shared" si="2"/>
        <v>180</v>
      </c>
      <c r="G61" s="11"/>
    </row>
    <row r="62" spans="1:7" ht="12.75">
      <c r="A62" s="70">
        <v>37048</v>
      </c>
      <c r="B62" s="71" t="s">
        <v>27</v>
      </c>
      <c r="C62" s="71"/>
      <c r="D62" s="71">
        <v>20</v>
      </c>
      <c r="E62" s="71"/>
      <c r="F62" s="72">
        <f t="shared" si="2"/>
        <v>200</v>
      </c>
      <c r="G62" s="11"/>
    </row>
    <row r="63" spans="1:7" ht="12.75">
      <c r="A63" s="70">
        <v>37078</v>
      </c>
      <c r="B63" s="71" t="s">
        <v>27</v>
      </c>
      <c r="C63" s="71"/>
      <c r="D63" s="71">
        <v>20</v>
      </c>
      <c r="E63" s="71"/>
      <c r="F63" s="72">
        <f t="shared" si="2"/>
        <v>220</v>
      </c>
      <c r="G63" s="11"/>
    </row>
    <row r="64" spans="1:7" ht="35.25" customHeight="1">
      <c r="A64" s="13" t="s">
        <v>103</v>
      </c>
      <c r="B64" s="7"/>
      <c r="C64" s="7"/>
      <c r="D64" s="7"/>
      <c r="E64" s="7"/>
      <c r="F64" s="7"/>
      <c r="G64" s="11"/>
    </row>
    <row r="65" spans="1:7" ht="12.75">
      <c r="A65" s="10" t="s">
        <v>0</v>
      </c>
      <c r="B65" s="4" t="s">
        <v>1</v>
      </c>
      <c r="C65" s="5" t="s">
        <v>22</v>
      </c>
      <c r="D65" s="6" t="s">
        <v>3</v>
      </c>
      <c r="E65" s="6" t="s">
        <v>4</v>
      </c>
      <c r="F65" s="6" t="s">
        <v>5</v>
      </c>
      <c r="G65" s="11"/>
    </row>
    <row r="66" spans="1:7" ht="12.75">
      <c r="A66" s="61">
        <v>37017</v>
      </c>
      <c r="B66" s="20" t="s">
        <v>102</v>
      </c>
      <c r="C66" s="21">
        <v>0.051</v>
      </c>
      <c r="D66" s="20"/>
      <c r="E66" s="20"/>
      <c r="F66" s="62">
        <v>15</v>
      </c>
      <c r="G66" s="11"/>
    </row>
    <row r="67" spans="1:7" ht="12.75">
      <c r="A67" s="70">
        <v>37048</v>
      </c>
      <c r="B67" s="71" t="s">
        <v>27</v>
      </c>
      <c r="C67" s="71"/>
      <c r="D67" s="71">
        <v>15</v>
      </c>
      <c r="E67" s="71"/>
      <c r="F67" s="72">
        <f>SUM(F66+D67-E67)</f>
        <v>30</v>
      </c>
      <c r="G67" s="11"/>
    </row>
    <row r="68" spans="1:7" ht="12.75">
      <c r="A68" s="70">
        <v>37078</v>
      </c>
      <c r="B68" s="71" t="s">
        <v>27</v>
      </c>
      <c r="C68" s="71"/>
      <c r="D68" s="71">
        <v>15</v>
      </c>
      <c r="E68" s="71"/>
      <c r="F68" s="72">
        <f>SUM(F67+D68-E68)</f>
        <v>45</v>
      </c>
      <c r="G68" s="11"/>
    </row>
    <row r="69" spans="1:7" ht="35.25" customHeight="1">
      <c r="A69" s="13" t="s">
        <v>106</v>
      </c>
      <c r="B69" s="7"/>
      <c r="C69" s="7"/>
      <c r="D69" s="7"/>
      <c r="E69" s="7"/>
      <c r="F69" s="7"/>
      <c r="G69" s="11"/>
    </row>
    <row r="70" spans="1:7" ht="12.75">
      <c r="A70" s="10" t="s">
        <v>0</v>
      </c>
      <c r="B70" s="4" t="s">
        <v>1</v>
      </c>
      <c r="C70" s="5" t="s">
        <v>22</v>
      </c>
      <c r="D70" s="6" t="s">
        <v>3</v>
      </c>
      <c r="E70" s="6" t="s">
        <v>4</v>
      </c>
      <c r="F70" s="6" t="s">
        <v>5</v>
      </c>
      <c r="G70" s="11"/>
    </row>
    <row r="71" spans="1:7" ht="12.75">
      <c r="A71" s="61">
        <v>37023</v>
      </c>
      <c r="B71" s="20" t="s">
        <v>102</v>
      </c>
      <c r="C71" s="21">
        <v>0.05</v>
      </c>
      <c r="D71" s="20"/>
      <c r="E71" s="20"/>
      <c r="F71" s="62">
        <v>15</v>
      </c>
      <c r="G71" s="11"/>
    </row>
    <row r="72" spans="1:7" ht="12.75">
      <c r="A72" s="70">
        <v>37054</v>
      </c>
      <c r="B72" s="71" t="s">
        <v>27</v>
      </c>
      <c r="C72" s="71"/>
      <c r="D72" s="71">
        <v>20</v>
      </c>
      <c r="E72" s="71"/>
      <c r="F72" s="72">
        <f>SUM(F71+D72-E72)</f>
        <v>35</v>
      </c>
      <c r="G72" s="11"/>
    </row>
    <row r="73" spans="1:7" ht="12.75">
      <c r="A73" s="70">
        <v>37084</v>
      </c>
      <c r="B73" s="71" t="s">
        <v>27</v>
      </c>
      <c r="C73" s="71"/>
      <c r="D73" s="71">
        <v>20</v>
      </c>
      <c r="E73" s="71"/>
      <c r="F73" s="72">
        <f>SUM(F72+D73-E73)</f>
        <v>55</v>
      </c>
      <c r="G73" s="11"/>
    </row>
    <row r="74" spans="1:7" ht="35.25" customHeight="1">
      <c r="A74" s="13" t="s">
        <v>100</v>
      </c>
      <c r="B74" s="7"/>
      <c r="C74" s="7"/>
      <c r="D74" s="7"/>
      <c r="E74" s="7"/>
      <c r="F74" s="7"/>
      <c r="G74" s="11"/>
    </row>
    <row r="75" spans="1:7" ht="12.75">
      <c r="A75" s="10" t="s">
        <v>0</v>
      </c>
      <c r="B75" s="4" t="s">
        <v>1</v>
      </c>
      <c r="C75" s="5" t="s">
        <v>22</v>
      </c>
      <c r="D75" s="6" t="s">
        <v>3</v>
      </c>
      <c r="E75" s="6" t="s">
        <v>4</v>
      </c>
      <c r="F75" s="6" t="s">
        <v>5</v>
      </c>
      <c r="G75" s="11"/>
    </row>
    <row r="76" spans="1:7" ht="12.75">
      <c r="A76" s="61">
        <v>36892</v>
      </c>
      <c r="B76" s="20" t="s">
        <v>6</v>
      </c>
      <c r="C76" s="21">
        <v>0.0532</v>
      </c>
      <c r="D76" s="20"/>
      <c r="E76" s="20"/>
      <c r="F76" s="62">
        <v>2000</v>
      </c>
      <c r="G76" s="11"/>
    </row>
    <row r="77" spans="1:7" ht="12.75">
      <c r="A77" s="70">
        <v>36897</v>
      </c>
      <c r="B77" s="71" t="s">
        <v>27</v>
      </c>
      <c r="C77" s="71"/>
      <c r="D77" s="71">
        <v>300</v>
      </c>
      <c r="E77" s="71"/>
      <c r="F77" s="72">
        <f aca="true" t="shared" si="3" ref="F77:F84">SUM(F76+D77-E77)</f>
        <v>2300</v>
      </c>
      <c r="G77" s="11"/>
    </row>
    <row r="78" spans="1:7" ht="12.75">
      <c r="A78" s="70">
        <v>36924</v>
      </c>
      <c r="B78" s="71" t="s">
        <v>27</v>
      </c>
      <c r="C78" s="71"/>
      <c r="D78" s="71">
        <v>300</v>
      </c>
      <c r="E78" s="71"/>
      <c r="F78" s="72">
        <f t="shared" si="3"/>
        <v>2600</v>
      </c>
      <c r="G78" s="11"/>
    </row>
    <row r="79" spans="1:7" ht="12.75">
      <c r="A79" s="70">
        <v>36952</v>
      </c>
      <c r="B79" s="71" t="s">
        <v>27</v>
      </c>
      <c r="C79" s="71"/>
      <c r="D79" s="71">
        <v>300</v>
      </c>
      <c r="E79" s="71"/>
      <c r="F79" s="72">
        <f t="shared" si="3"/>
        <v>2900</v>
      </c>
      <c r="G79" s="11"/>
    </row>
    <row r="80" spans="1:7" ht="12.75">
      <c r="A80" s="56">
        <v>36965</v>
      </c>
      <c r="B80" s="54" t="s">
        <v>38</v>
      </c>
      <c r="C80" s="54"/>
      <c r="D80" s="71"/>
      <c r="E80" s="54">
        <v>200</v>
      </c>
      <c r="F80" s="72">
        <f t="shared" si="3"/>
        <v>2700</v>
      </c>
      <c r="G80" s="11"/>
    </row>
    <row r="81" spans="1:7" ht="12.75">
      <c r="A81" s="70">
        <v>36978</v>
      </c>
      <c r="B81" s="71" t="s">
        <v>27</v>
      </c>
      <c r="C81" s="71"/>
      <c r="D81" s="71">
        <v>300</v>
      </c>
      <c r="E81" s="71"/>
      <c r="F81" s="72">
        <f t="shared" si="3"/>
        <v>3000</v>
      </c>
      <c r="G81" s="11"/>
    </row>
    <row r="82" spans="1:7" ht="12.75">
      <c r="A82" s="70">
        <v>37002</v>
      </c>
      <c r="B82" s="71" t="s">
        <v>27</v>
      </c>
      <c r="C82" s="71"/>
      <c r="D82" s="71">
        <v>300</v>
      </c>
      <c r="E82" s="71"/>
      <c r="F82" s="72">
        <f t="shared" si="3"/>
        <v>3300</v>
      </c>
      <c r="G82" s="11"/>
    </row>
    <row r="83" spans="1:7" ht="12.75">
      <c r="A83" s="56">
        <v>37025</v>
      </c>
      <c r="B83" s="54" t="s">
        <v>38</v>
      </c>
      <c r="C83" s="54"/>
      <c r="D83" s="71"/>
      <c r="E83" s="54">
        <v>200</v>
      </c>
      <c r="F83" s="72">
        <f t="shared" si="3"/>
        <v>3100</v>
      </c>
      <c r="G83" s="11"/>
    </row>
    <row r="84" spans="1:7" ht="12.75">
      <c r="A84" s="56">
        <v>37063</v>
      </c>
      <c r="B84" s="54" t="s">
        <v>38</v>
      </c>
      <c r="C84" s="54"/>
      <c r="D84" s="71"/>
      <c r="E84" s="54">
        <v>100</v>
      </c>
      <c r="F84" s="72">
        <f t="shared" si="3"/>
        <v>3000</v>
      </c>
      <c r="G84" s="11"/>
    </row>
    <row r="85" spans="1:7" ht="35.25" customHeight="1">
      <c r="A85" s="13" t="s">
        <v>14</v>
      </c>
      <c r="B85" s="7"/>
      <c r="C85" s="7"/>
      <c r="D85" s="7"/>
      <c r="E85" s="7"/>
      <c r="F85" s="7"/>
      <c r="G85" s="11"/>
    </row>
    <row r="86" spans="1:7" ht="12.75">
      <c r="A86" s="10" t="s">
        <v>0</v>
      </c>
      <c r="B86" s="4" t="s">
        <v>1</v>
      </c>
      <c r="C86" s="5" t="s">
        <v>22</v>
      </c>
      <c r="D86" s="6" t="s">
        <v>3</v>
      </c>
      <c r="E86" s="6" t="s">
        <v>4</v>
      </c>
      <c r="F86" s="6" t="s">
        <v>5</v>
      </c>
      <c r="G86" s="11"/>
    </row>
    <row r="87" spans="1:7" ht="12.75">
      <c r="A87" s="61">
        <v>36922</v>
      </c>
      <c r="B87" s="20" t="s">
        <v>6</v>
      </c>
      <c r="C87" s="21">
        <v>0.04</v>
      </c>
      <c r="D87" s="20"/>
      <c r="E87" s="20"/>
      <c r="F87" s="62">
        <v>100</v>
      </c>
      <c r="G87" s="11"/>
    </row>
    <row r="88" spans="1:7" ht="33.75" customHeight="1">
      <c r="A88" s="63" t="s">
        <v>88</v>
      </c>
      <c r="B88" s="7"/>
      <c r="C88" s="7"/>
      <c r="D88" s="7"/>
      <c r="E88" s="7"/>
      <c r="F88" s="7"/>
      <c r="G88" s="11"/>
    </row>
    <row r="89" spans="1:7" ht="26.25" customHeight="1" thickBot="1">
      <c r="A89" s="10" t="s">
        <v>12</v>
      </c>
      <c r="B89" s="17" t="s">
        <v>8</v>
      </c>
      <c r="C89" s="18" t="s">
        <v>8</v>
      </c>
      <c r="D89" s="19" t="s">
        <v>8</v>
      </c>
      <c r="E89" s="19" t="s">
        <v>8</v>
      </c>
      <c r="F89" s="6" t="s">
        <v>5</v>
      </c>
      <c r="G89" s="11"/>
    </row>
    <row r="90" spans="1:6" ht="15.75">
      <c r="A90" s="96" t="s">
        <v>13</v>
      </c>
      <c r="B90" s="97"/>
      <c r="C90" s="97"/>
      <c r="D90" s="97"/>
      <c r="E90" s="97"/>
      <c r="F90" s="100">
        <f>SUM(F43,F54,F63,F68,F73,F87,F84)</f>
        <v>4018.84</v>
      </c>
    </row>
    <row r="91" spans="1:6" ht="15.75">
      <c r="A91" s="15" t="s">
        <v>62</v>
      </c>
      <c r="B91" s="8"/>
      <c r="C91" s="8"/>
      <c r="D91" s="8"/>
      <c r="E91" s="8"/>
      <c r="F91" s="107">
        <v>200</v>
      </c>
    </row>
    <row r="92" spans="1:6" ht="16.5" thickBot="1">
      <c r="A92" s="98" t="s">
        <v>55</v>
      </c>
      <c r="B92" s="11"/>
      <c r="C92" s="11"/>
      <c r="D92" s="11"/>
      <c r="E92" s="11"/>
      <c r="F92" s="101">
        <v>-2500</v>
      </c>
    </row>
    <row r="93" spans="1:6" ht="17.25" thickBot="1" thickTop="1">
      <c r="A93" s="99" t="s">
        <v>54</v>
      </c>
      <c r="B93" s="43"/>
      <c r="C93" s="43"/>
      <c r="D93" s="43"/>
      <c r="E93" s="43"/>
      <c r="F93" s="102">
        <f>SUM(F90+F91+F92)</f>
        <v>1718.8400000000001</v>
      </c>
    </row>
    <row r="94" spans="1:6" ht="15.75">
      <c r="A94" s="94" t="s">
        <v>15</v>
      </c>
      <c r="B94" s="95"/>
      <c r="C94" s="95"/>
      <c r="D94" s="95"/>
      <c r="E94" s="95"/>
      <c r="F94" s="46">
        <v>70000</v>
      </c>
    </row>
    <row r="95" spans="1:6" ht="15.75">
      <c r="A95" s="15" t="s">
        <v>16</v>
      </c>
      <c r="B95" s="8"/>
      <c r="C95" s="8"/>
      <c r="D95" s="8"/>
      <c r="E95" s="8"/>
      <c r="F95" s="103">
        <v>-39000</v>
      </c>
    </row>
    <row r="96" spans="1:6" ht="15.75">
      <c r="A96" s="15" t="s">
        <v>92</v>
      </c>
      <c r="B96" s="8"/>
      <c r="C96" s="8"/>
      <c r="D96" s="8"/>
      <c r="E96" s="8"/>
      <c r="F96" s="12">
        <v>12530</v>
      </c>
    </row>
    <row r="97" spans="1:6" ht="15.75">
      <c r="A97" s="15" t="s">
        <v>18</v>
      </c>
      <c r="B97" s="8"/>
      <c r="C97" s="8"/>
      <c r="D97" s="8"/>
      <c r="E97" s="8"/>
      <c r="F97" s="12">
        <v>2408.56</v>
      </c>
    </row>
    <row r="98" spans="1:63" s="8" customFormat="1" ht="16.5" thickBot="1">
      <c r="A98" s="15" t="s">
        <v>17</v>
      </c>
      <c r="F98" s="46">
        <v>7000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</row>
    <row r="99" ht="14.25" thickBot="1" thickTop="1">
      <c r="F99" s="22">
        <f>SUM(F94,F93,F95,F96,F97,F98)</f>
        <v>54657.399999999994</v>
      </c>
    </row>
    <row r="100" ht="13.5" thickTop="1"/>
  </sheetData>
  <printOptions/>
  <pageMargins left="0.75" right="0.75" top="1" bottom="1" header="0.5" footer="0.5"/>
  <pageSetup horizontalDpi="300" verticalDpi="300" orientation="portrait" paperSize="9" scale="70" r:id="rId1"/>
  <headerFooter alignWithMargins="0">
    <oddHeader>&amp;L&amp;"Arial,Bold"&amp;20Kevin Jones Financial Summary&amp;C&amp;"Arial,Bold"&amp;20&amp;A&amp;R&amp;"Arial,Bold"&amp;20&amp;D</oddHeader>
    <oddFooter>&amp;CPage &amp;P</oddFooter>
  </headerFooter>
  <rowBreaks count="2" manualBreakCount="2">
    <brk id="44" max="7" man="1"/>
    <brk id="8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="60" zoomScaleNormal="60" workbookViewId="0" topLeftCell="A1">
      <selection activeCell="C7" sqref="C7"/>
    </sheetView>
  </sheetViews>
  <sheetFormatPr defaultColWidth="9.140625" defaultRowHeight="12.75"/>
  <cols>
    <col min="1" max="1" width="19.00390625" style="0" customWidth="1"/>
    <col min="3" max="3" width="14.00390625" style="0" customWidth="1"/>
    <col min="4" max="4" width="13.00390625" style="0" customWidth="1"/>
  </cols>
  <sheetData>
    <row r="1" spans="1:5" ht="35.25" customHeight="1" thickBot="1" thickTop="1">
      <c r="A1" s="23" t="s">
        <v>24</v>
      </c>
      <c r="B1" s="24"/>
      <c r="C1" s="24"/>
      <c r="D1" s="25"/>
      <c r="E1" s="11"/>
    </row>
    <row r="2" spans="1:5" ht="17.25" thickBot="1" thickTop="1">
      <c r="A2" s="26" t="s">
        <v>25</v>
      </c>
      <c r="B2" s="26" t="s">
        <v>22</v>
      </c>
      <c r="C2" s="26" t="s">
        <v>5</v>
      </c>
      <c r="D2" s="26" t="s">
        <v>26</v>
      </c>
      <c r="E2" s="27"/>
    </row>
    <row r="3" spans="1:4" ht="12.75">
      <c r="A3" s="28" t="s">
        <v>107</v>
      </c>
      <c r="B3" s="29">
        <v>0.0532</v>
      </c>
      <c r="C3" s="30">
        <v>3000</v>
      </c>
      <c r="D3" s="31">
        <f aca="true" t="shared" si="0" ref="D3:D8">SUM(B3)*(C3)</f>
        <v>159.6</v>
      </c>
    </row>
    <row r="4" spans="1:4" ht="12.75">
      <c r="A4" s="32" t="s">
        <v>108</v>
      </c>
      <c r="B4" s="36">
        <v>0.1</v>
      </c>
      <c r="C4" s="34">
        <v>380</v>
      </c>
      <c r="D4" s="35">
        <f t="shared" si="0"/>
        <v>38</v>
      </c>
    </row>
    <row r="5" spans="1:4" ht="12.75">
      <c r="A5" s="32" t="s">
        <v>109</v>
      </c>
      <c r="B5" s="33">
        <v>0.05</v>
      </c>
      <c r="C5" s="34">
        <v>55</v>
      </c>
      <c r="D5" s="35">
        <f t="shared" si="0"/>
        <v>2.75</v>
      </c>
    </row>
    <row r="6" spans="1:4" ht="12.75">
      <c r="A6" s="32" t="s">
        <v>110</v>
      </c>
      <c r="B6" s="33">
        <v>0.036</v>
      </c>
      <c r="C6" s="34">
        <v>220</v>
      </c>
      <c r="D6" s="35">
        <f t="shared" si="0"/>
        <v>7.919999999999999</v>
      </c>
    </row>
    <row r="7" spans="1:4" ht="12.75">
      <c r="A7" s="32" t="s">
        <v>111</v>
      </c>
      <c r="B7" s="33">
        <v>0.051</v>
      </c>
      <c r="C7" s="34">
        <v>45</v>
      </c>
      <c r="D7" s="35">
        <f t="shared" si="0"/>
        <v>2.295</v>
      </c>
    </row>
    <row r="8" spans="1:4" ht="13.5" thickBot="1">
      <c r="A8" s="32" t="s">
        <v>14</v>
      </c>
      <c r="B8" s="33">
        <v>0.04</v>
      </c>
      <c r="C8" s="37">
        <v>100</v>
      </c>
      <c r="D8" s="38">
        <f t="shared" si="0"/>
        <v>4</v>
      </c>
    </row>
    <row r="9" spans="1:4" ht="17.25" thickBot="1" thickTop="1">
      <c r="A9" s="39" t="s">
        <v>23</v>
      </c>
      <c r="B9" s="40"/>
      <c r="C9" s="22">
        <f>SUM(C3:C8)</f>
        <v>3800</v>
      </c>
      <c r="D9" s="41">
        <f>SUM(D3:D8)</f>
        <v>214.56499999999997</v>
      </c>
    </row>
    <row r="10" spans="1:4" ht="34.5" customHeight="1" thickBot="1" thickTop="1">
      <c r="A10" s="42" t="s">
        <v>34</v>
      </c>
      <c r="B10" s="43"/>
      <c r="C10" s="44"/>
      <c r="D10" s="45">
        <f>D9/C9</f>
        <v>0.056464473684210516</v>
      </c>
    </row>
  </sheetData>
  <printOptions/>
  <pageMargins left="0.75" right="0.75" top="1" bottom="1" header="0.5" footer="0.5"/>
  <pageSetup horizontalDpi="600" verticalDpi="600" orientation="portrait" paperSize="9" scale="70" r:id="rId1"/>
  <headerFooter alignWithMargins="0">
    <oddHeader>&amp;C&amp;"Arial,Bold"&amp;12&amp;A&amp;R&amp;"Arial,Bold"&amp;12&amp;D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="75" zoomScaleNormal="75" workbookViewId="0" topLeftCell="A1">
      <selection activeCell="D2" sqref="D2"/>
    </sheetView>
  </sheetViews>
  <sheetFormatPr defaultColWidth="9.140625" defaultRowHeight="12.75"/>
  <cols>
    <col min="2" max="2" width="46.421875" style="0" customWidth="1"/>
    <col min="3" max="3" width="12.28125" style="0" customWidth="1"/>
    <col min="4" max="4" width="12.140625" style="0" customWidth="1"/>
    <col min="5" max="5" width="18.57421875" style="0" customWidth="1"/>
  </cols>
  <sheetData>
    <row r="1" spans="1:5" ht="34.5" customHeight="1" thickBot="1" thickTop="1">
      <c r="A1" s="49" t="s">
        <v>29</v>
      </c>
      <c r="B1" s="50" t="s">
        <v>30</v>
      </c>
      <c r="C1" s="50" t="s">
        <v>31</v>
      </c>
      <c r="D1" s="50" t="s">
        <v>32</v>
      </c>
      <c r="E1" s="51" t="s">
        <v>33</v>
      </c>
    </row>
    <row r="2" spans="1:5" ht="13.5" thickTop="1">
      <c r="A2" s="82">
        <v>1</v>
      </c>
      <c r="B2" s="47" t="s">
        <v>66</v>
      </c>
      <c r="C2" s="48">
        <v>100</v>
      </c>
      <c r="D2" s="47" t="s">
        <v>64</v>
      </c>
      <c r="E2" s="109" t="s">
        <v>8</v>
      </c>
    </row>
    <row r="3" spans="1:5" ht="12.75">
      <c r="A3" s="82">
        <v>2</v>
      </c>
      <c r="B3" s="47" t="s">
        <v>65</v>
      </c>
      <c r="C3" s="48">
        <v>50</v>
      </c>
      <c r="D3" s="47" t="s">
        <v>67</v>
      </c>
      <c r="E3" s="76"/>
    </row>
    <row r="4" spans="1:5" ht="12.75">
      <c r="A4" s="82">
        <v>3</v>
      </c>
      <c r="B4" s="47" t="s">
        <v>72</v>
      </c>
      <c r="C4" s="48">
        <v>100</v>
      </c>
      <c r="D4" s="105" t="s">
        <v>68</v>
      </c>
      <c r="E4" s="76"/>
    </row>
    <row r="5" spans="1:5" ht="12.75">
      <c r="A5" s="82">
        <v>4</v>
      </c>
      <c r="B5" s="47" t="s">
        <v>57</v>
      </c>
      <c r="C5" s="48" t="s">
        <v>58</v>
      </c>
      <c r="D5" s="108">
        <v>36982</v>
      </c>
      <c r="E5" s="76" t="s">
        <v>75</v>
      </c>
    </row>
    <row r="6" spans="1:5" ht="12.75">
      <c r="A6" s="82" t="s">
        <v>8</v>
      </c>
      <c r="B6" s="64" t="s">
        <v>71</v>
      </c>
      <c r="C6" s="65">
        <v>2014.46</v>
      </c>
      <c r="D6" s="64" t="s">
        <v>56</v>
      </c>
      <c r="E6" s="75" t="s">
        <v>76</v>
      </c>
    </row>
    <row r="7" spans="1:5" ht="12.75">
      <c r="A7" s="80" t="s">
        <v>8</v>
      </c>
      <c r="B7" s="64" t="s">
        <v>74</v>
      </c>
      <c r="C7" s="65">
        <v>3000</v>
      </c>
      <c r="D7" s="64" t="s">
        <v>69</v>
      </c>
      <c r="E7" s="110" t="s">
        <v>77</v>
      </c>
    </row>
    <row r="8" spans="1:5" ht="12.75">
      <c r="A8" s="82" t="s">
        <v>8</v>
      </c>
      <c r="B8" s="64" t="s">
        <v>70</v>
      </c>
      <c r="C8" s="65">
        <v>2500</v>
      </c>
      <c r="D8" s="92">
        <v>37043</v>
      </c>
      <c r="E8" s="81" t="s">
        <v>52</v>
      </c>
    </row>
    <row r="9" spans="1:5" ht="13.5" thickBot="1">
      <c r="A9" s="106" t="s">
        <v>8</v>
      </c>
      <c r="B9" s="73" t="s">
        <v>73</v>
      </c>
      <c r="C9" s="74">
        <v>100</v>
      </c>
      <c r="D9" s="73" t="s">
        <v>37</v>
      </c>
      <c r="E9" s="77" t="s">
        <v>36</v>
      </c>
    </row>
    <row r="11" ht="13.5" thickBot="1"/>
    <row r="12" ht="16.5" thickBot="1">
      <c r="B12" s="52" t="s">
        <v>63</v>
      </c>
    </row>
  </sheetData>
  <printOptions/>
  <pageMargins left="0.75" right="0.75" top="1" bottom="1" header="0.5" footer="0.5"/>
  <pageSetup horizontalDpi="600" verticalDpi="600" orientation="portrait" paperSize="9" scale="70" r:id="rId1"/>
  <headerFooter alignWithMargins="0">
    <oddHeader>&amp;C&amp;"Arial,Bold"&amp;12&amp;A&amp;R&amp;"Arial,Bold"&amp;12&amp;D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6" sqref="B6"/>
    </sheetView>
  </sheetViews>
  <sheetFormatPr defaultColWidth="9.140625" defaultRowHeight="12.75"/>
  <cols>
    <col min="1" max="1" width="12.28125" style="0" customWidth="1"/>
    <col min="2" max="2" width="24.57421875" style="0" customWidth="1"/>
    <col min="3" max="3" width="12.8515625" style="0" customWidth="1"/>
    <col min="4" max="4" width="14.140625" style="0" customWidth="1"/>
  </cols>
  <sheetData>
    <row r="1" spans="1:5" ht="35.25" customHeight="1" thickBot="1" thickTop="1">
      <c r="A1" s="23" t="s">
        <v>47</v>
      </c>
      <c r="B1" s="24"/>
      <c r="C1" s="24"/>
      <c r="D1" s="25"/>
      <c r="E1" s="11"/>
    </row>
    <row r="2" spans="1:5" ht="17.25" thickBot="1" thickTop="1">
      <c r="A2" s="26" t="s">
        <v>48</v>
      </c>
      <c r="B2" s="26" t="s">
        <v>49</v>
      </c>
      <c r="C2" s="26" t="s">
        <v>50</v>
      </c>
      <c r="D2" s="26" t="s">
        <v>23</v>
      </c>
      <c r="E2" s="27"/>
    </row>
    <row r="3" spans="1:4" ht="12.75">
      <c r="A3" s="85">
        <v>37073</v>
      </c>
      <c r="B3" s="86" t="s">
        <v>51</v>
      </c>
      <c r="C3" s="30">
        <v>200</v>
      </c>
      <c r="D3" s="68">
        <v>3000</v>
      </c>
    </row>
    <row r="4" spans="1:4" ht="12.75">
      <c r="A4" s="87">
        <v>37104</v>
      </c>
      <c r="B4" s="33" t="s">
        <v>51</v>
      </c>
      <c r="C4" s="37">
        <v>200</v>
      </c>
      <c r="D4" s="69">
        <f aca="true" t="shared" si="0" ref="D4:D9">SUM(D3,C4)</f>
        <v>3200</v>
      </c>
    </row>
    <row r="5" spans="1:4" ht="12.75">
      <c r="A5" s="87">
        <v>37135</v>
      </c>
      <c r="B5" s="33" t="s">
        <v>51</v>
      </c>
      <c r="C5" s="37">
        <v>200</v>
      </c>
      <c r="D5" s="69">
        <f t="shared" si="0"/>
        <v>3400</v>
      </c>
    </row>
    <row r="6" spans="1:4" ht="12.75">
      <c r="A6" s="87">
        <v>37165</v>
      </c>
      <c r="B6" s="33" t="s">
        <v>51</v>
      </c>
      <c r="C6" s="37">
        <v>200</v>
      </c>
      <c r="D6" s="69">
        <f t="shared" si="0"/>
        <v>3600</v>
      </c>
    </row>
    <row r="7" spans="1:4" ht="12.75">
      <c r="A7" s="87">
        <v>37196</v>
      </c>
      <c r="B7" s="33" t="s">
        <v>51</v>
      </c>
      <c r="C7" s="37">
        <v>200</v>
      </c>
      <c r="D7" s="69">
        <f t="shared" si="0"/>
        <v>3800</v>
      </c>
    </row>
    <row r="8" spans="1:4" ht="12.75">
      <c r="A8" s="87">
        <v>37226</v>
      </c>
      <c r="B8" s="33" t="s">
        <v>51</v>
      </c>
      <c r="C8" s="37">
        <v>200</v>
      </c>
      <c r="D8" s="69">
        <f t="shared" si="0"/>
        <v>4000</v>
      </c>
    </row>
    <row r="9" spans="1:4" ht="12.75">
      <c r="A9" s="87">
        <v>37257</v>
      </c>
      <c r="B9" s="33" t="s">
        <v>51</v>
      </c>
      <c r="C9" s="37">
        <v>200</v>
      </c>
      <c r="D9" s="69">
        <f t="shared" si="0"/>
        <v>4200</v>
      </c>
    </row>
    <row r="10" spans="1:4" ht="13.5" thickBot="1">
      <c r="A10" s="88"/>
      <c r="B10" s="33" t="s">
        <v>78</v>
      </c>
      <c r="C10" s="37">
        <v>150</v>
      </c>
      <c r="D10" s="69">
        <f>SUM(D9,C10)</f>
        <v>4350</v>
      </c>
    </row>
    <row r="11" spans="1:4" ht="17.25" thickBot="1" thickTop="1">
      <c r="A11" s="89" t="s">
        <v>23</v>
      </c>
      <c r="B11" s="90"/>
      <c r="C11" s="91" t="s">
        <v>8</v>
      </c>
      <c r="D11" s="41">
        <f>D10</f>
        <v>4350</v>
      </c>
    </row>
    <row r="15" ht="12.75">
      <c r="E15" t="s">
        <v>8</v>
      </c>
    </row>
  </sheetData>
  <printOptions/>
  <pageMargins left="0.75" right="0.75" top="1" bottom="1" header="0.5" footer="0.5"/>
  <pageSetup horizontalDpi="600" verticalDpi="600" orientation="portrait" paperSize="9" scale="70" r:id="rId1"/>
  <headerFooter alignWithMargins="0">
    <oddHeader>&amp;C&amp;"Arial,Bold"&amp;12&amp;A&amp;R&amp;"Arial,Bold"&amp;12&amp;D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2">
      <selection activeCell="A11" sqref="A11"/>
    </sheetView>
  </sheetViews>
  <sheetFormatPr defaultColWidth="9.140625" defaultRowHeight="12.75"/>
  <cols>
    <col min="1" max="1" width="9.7109375" style="0" customWidth="1"/>
    <col min="2" max="2" width="46.421875" style="0" customWidth="1"/>
    <col min="3" max="3" width="7.140625" style="0" customWidth="1"/>
    <col min="4" max="4" width="7.28125" style="0" customWidth="1"/>
    <col min="5" max="5" width="7.421875" style="0" customWidth="1"/>
    <col min="6" max="6" width="12.421875" style="0" customWidth="1"/>
    <col min="7" max="7" width="4.8515625" style="0" customWidth="1"/>
    <col min="8" max="8" width="6.00390625" style="0" customWidth="1"/>
  </cols>
  <sheetData>
    <row r="1" ht="34.5" customHeight="1">
      <c r="A1" s="16" t="s">
        <v>46</v>
      </c>
    </row>
    <row r="2" spans="1:8" s="1" customFormat="1" ht="29.25" customHeight="1">
      <c r="A2" s="4" t="s">
        <v>0</v>
      </c>
      <c r="B2" s="4" t="s">
        <v>1</v>
      </c>
      <c r="C2" s="5" t="s">
        <v>2</v>
      </c>
      <c r="D2" s="6" t="s">
        <v>44</v>
      </c>
      <c r="E2" s="6" t="s">
        <v>4</v>
      </c>
      <c r="F2" s="6" t="s">
        <v>5</v>
      </c>
      <c r="G2" s="79" t="s">
        <v>8</v>
      </c>
      <c r="H2" s="11" t="s">
        <v>8</v>
      </c>
    </row>
    <row r="3" spans="1:8" ht="12.75">
      <c r="A3" s="83" t="s">
        <v>39</v>
      </c>
      <c r="B3" s="20" t="s">
        <v>87</v>
      </c>
      <c r="C3" s="20" t="s">
        <v>9</v>
      </c>
      <c r="D3" s="20" t="s">
        <v>11</v>
      </c>
      <c r="E3" s="20">
        <v>30</v>
      </c>
      <c r="F3" s="37">
        <f>0-E3</f>
        <v>-30</v>
      </c>
      <c r="G3" s="78" t="s">
        <v>8</v>
      </c>
      <c r="H3" s="11" t="s">
        <v>8</v>
      </c>
    </row>
    <row r="4" spans="1:8" ht="12.75">
      <c r="A4" s="84" t="s">
        <v>40</v>
      </c>
      <c r="B4" s="71" t="s">
        <v>79</v>
      </c>
      <c r="C4" s="71" t="s">
        <v>9</v>
      </c>
      <c r="D4" s="71" t="s">
        <v>45</v>
      </c>
      <c r="E4" s="71">
        <v>65</v>
      </c>
      <c r="F4" s="37">
        <f>F3-E4</f>
        <v>-95</v>
      </c>
      <c r="G4" s="78" t="s">
        <v>8</v>
      </c>
      <c r="H4" s="11" t="s">
        <v>8</v>
      </c>
    </row>
    <row r="5" spans="1:8" ht="12.75">
      <c r="A5" s="84" t="s">
        <v>41</v>
      </c>
      <c r="B5" s="71" t="s">
        <v>85</v>
      </c>
      <c r="C5" s="71" t="s">
        <v>9</v>
      </c>
      <c r="D5" s="71" t="s">
        <v>45</v>
      </c>
      <c r="E5" s="71">
        <v>159.33</v>
      </c>
      <c r="F5" s="37">
        <f aca="true" t="shared" si="0" ref="F5:F10">F4-E5</f>
        <v>-254.33</v>
      </c>
      <c r="G5" s="78" t="s">
        <v>8</v>
      </c>
      <c r="H5" s="11" t="s">
        <v>8</v>
      </c>
    </row>
    <row r="6" spans="1:8" ht="12.75">
      <c r="A6" s="84" t="s">
        <v>42</v>
      </c>
      <c r="B6" s="71" t="s">
        <v>80</v>
      </c>
      <c r="C6" s="71" t="s">
        <v>10</v>
      </c>
      <c r="D6" s="71" t="s">
        <v>11</v>
      </c>
      <c r="E6" s="71">
        <v>15</v>
      </c>
      <c r="F6" s="37">
        <f t="shared" si="0"/>
        <v>-269.33000000000004</v>
      </c>
      <c r="G6" s="78" t="s">
        <v>8</v>
      </c>
      <c r="H6" s="11" t="s">
        <v>8</v>
      </c>
    </row>
    <row r="7" spans="1:8" ht="12.75">
      <c r="A7" s="84" t="s">
        <v>42</v>
      </c>
      <c r="B7" s="71" t="s">
        <v>81</v>
      </c>
      <c r="C7" s="71" t="s">
        <v>10</v>
      </c>
      <c r="D7" s="71" t="s">
        <v>11</v>
      </c>
      <c r="E7" s="71">
        <v>20</v>
      </c>
      <c r="F7" s="37">
        <f t="shared" si="0"/>
        <v>-289.33000000000004</v>
      </c>
      <c r="G7" s="78" t="s">
        <v>8</v>
      </c>
      <c r="H7" s="11" t="s">
        <v>8</v>
      </c>
    </row>
    <row r="8" spans="1:8" ht="12.75">
      <c r="A8" s="84" t="s">
        <v>42</v>
      </c>
      <c r="B8" s="71" t="s">
        <v>86</v>
      </c>
      <c r="C8" s="71" t="s">
        <v>9</v>
      </c>
      <c r="D8" s="71" t="s">
        <v>45</v>
      </c>
      <c r="E8" s="71">
        <v>48.5</v>
      </c>
      <c r="F8" s="37">
        <f t="shared" si="0"/>
        <v>-337.83000000000004</v>
      </c>
      <c r="G8" s="78" t="s">
        <v>8</v>
      </c>
      <c r="H8" s="11" t="s">
        <v>8</v>
      </c>
    </row>
    <row r="9" spans="1:8" ht="12.75">
      <c r="A9" s="84" t="s">
        <v>43</v>
      </c>
      <c r="B9" s="71" t="s">
        <v>82</v>
      </c>
      <c r="C9" s="71" t="s">
        <v>9</v>
      </c>
      <c r="D9" s="71" t="s">
        <v>45</v>
      </c>
      <c r="E9" s="71">
        <v>37</v>
      </c>
      <c r="F9" s="37">
        <f>F11-E9</f>
        <v>-394.83000000000004</v>
      </c>
      <c r="G9" s="78" t="s">
        <v>8</v>
      </c>
      <c r="H9" s="11" t="s">
        <v>8</v>
      </c>
    </row>
    <row r="10" spans="1:8" ht="12.75">
      <c r="A10" s="84" t="s">
        <v>43</v>
      </c>
      <c r="B10" s="71" t="s">
        <v>83</v>
      </c>
      <c r="C10" s="71" t="s">
        <v>9</v>
      </c>
      <c r="D10" s="71" t="s">
        <v>45</v>
      </c>
      <c r="E10" s="71">
        <v>22.23</v>
      </c>
      <c r="F10" s="37">
        <f t="shared" si="0"/>
        <v>-417.06000000000006</v>
      </c>
      <c r="G10" s="78" t="s">
        <v>8</v>
      </c>
      <c r="H10" s="11" t="s">
        <v>8</v>
      </c>
    </row>
    <row r="11" spans="1:8" ht="13.5" thickBot="1">
      <c r="A11" s="84" t="s">
        <v>59</v>
      </c>
      <c r="B11" s="71" t="s">
        <v>84</v>
      </c>
      <c r="C11" s="71" t="s">
        <v>10</v>
      </c>
      <c r="D11" s="71" t="s">
        <v>11</v>
      </c>
      <c r="E11" s="71">
        <v>20</v>
      </c>
      <c r="F11" s="37">
        <f>F8-E11</f>
        <v>-357.83000000000004</v>
      </c>
      <c r="G11" s="78" t="s">
        <v>8</v>
      </c>
      <c r="H11" s="11" t="s">
        <v>8</v>
      </c>
    </row>
    <row r="12" spans="1:8" ht="14.25" thickBot="1" thickTop="1">
      <c r="A12" s="67" t="s">
        <v>23</v>
      </c>
      <c r="B12" s="11"/>
      <c r="C12" s="11"/>
      <c r="D12" s="11"/>
      <c r="E12" s="11"/>
      <c r="F12" s="22">
        <f>(F11)</f>
        <v>-357.83000000000004</v>
      </c>
      <c r="G12" s="66"/>
      <c r="H12" s="11"/>
    </row>
    <row r="13" spans="2:6" ht="13.5" thickTop="1">
      <c r="B13" s="93" t="s">
        <v>53</v>
      </c>
      <c r="F13" s="37">
        <f>SUM(E4,E5,E8,E9,E10)</f>
        <v>332.06000000000006</v>
      </c>
    </row>
    <row r="14" spans="2:6" ht="12.75">
      <c r="B14" s="93" t="s">
        <v>13</v>
      </c>
      <c r="F14" s="34">
        <f>SUM(E3,E6,E7,E11)</f>
        <v>85</v>
      </c>
    </row>
  </sheetData>
  <printOptions/>
  <pageMargins left="0.75" right="0.75" top="1" bottom="1" header="0.5" footer="0.5"/>
  <pageSetup horizontalDpi="300" verticalDpi="300" orientation="portrait" paperSize="9" scale="74" r:id="rId1"/>
  <headerFooter alignWithMargins="0">
    <oddHeader>&amp;C&amp;"Arial,Bold"&amp;12&amp;A&amp;R&amp;"Arial,Bold"&amp;12&amp;D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moneysurgery.co.uk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anthony jones</cp:lastModifiedBy>
  <cp:lastPrinted>2000-10-28T16:55:58Z</cp:lastPrinted>
  <dcterms:created xsi:type="dcterms:W3CDTF">1997-07-31T12:13:51Z</dcterms:created>
  <dcterms:modified xsi:type="dcterms:W3CDTF">2000-12-30T15:38:54Z</dcterms:modified>
  <cp:category/>
  <cp:version/>
  <cp:contentType/>
  <cp:contentStatus/>
</cp:coreProperties>
</file>